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 iterateDelta="1E-4"/>
</workbook>
</file>

<file path=xl/calcChain.xml><?xml version="1.0" encoding="utf-8"?>
<calcChain xmlns="http://schemas.openxmlformats.org/spreadsheetml/2006/main">
  <c r="E23" i="1"/>
  <c r="D84"/>
  <c r="F29"/>
  <c r="E84"/>
  <c r="E91" s="1"/>
  <c r="E89"/>
  <c r="C81"/>
  <c r="F23"/>
  <c r="C5"/>
  <c r="C6"/>
  <c r="C7"/>
  <c r="C8"/>
  <c r="C9"/>
  <c r="C10"/>
  <c r="C12"/>
  <c r="C13"/>
  <c r="C14"/>
  <c r="C15"/>
  <c r="C16"/>
  <c r="C18"/>
  <c r="C19"/>
  <c r="C20"/>
  <c r="C21"/>
  <c r="C4"/>
  <c r="D29"/>
  <c r="D41"/>
  <c r="C36"/>
  <c r="C83"/>
  <c r="C82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5"/>
  <c r="C34"/>
  <c r="C33"/>
  <c r="C32"/>
  <c r="C31"/>
  <c r="C30"/>
  <c r="F71"/>
  <c r="F90" s="1"/>
  <c r="E29"/>
  <c r="C17" i="3"/>
  <c r="C5"/>
  <c r="C6"/>
  <c r="C7"/>
  <c r="C8"/>
  <c r="C9"/>
  <c r="C10"/>
  <c r="C11"/>
  <c r="C12"/>
  <c r="C13"/>
  <c r="C14"/>
  <c r="C15"/>
  <c r="C16"/>
  <c r="C4"/>
  <c r="D9"/>
  <c r="D4"/>
  <c r="C41" i="2"/>
  <c r="C37"/>
  <c r="C34"/>
  <c r="C24"/>
  <c r="E45"/>
  <c r="C18"/>
  <c r="D11"/>
  <c r="C10"/>
  <c r="C43"/>
  <c r="C42"/>
  <c r="C40"/>
  <c r="C39"/>
  <c r="C38"/>
  <c r="C36"/>
  <c r="C35"/>
  <c r="C33"/>
  <c r="C32"/>
  <c r="C31"/>
  <c r="C30"/>
  <c r="C29"/>
  <c r="C28"/>
  <c r="C27"/>
  <c r="C26"/>
  <c r="C25"/>
  <c r="C23"/>
  <c r="C22"/>
  <c r="C21"/>
  <c r="C20"/>
  <c r="C19"/>
  <c r="C17"/>
  <c r="C16"/>
  <c r="C15"/>
  <c r="C14"/>
  <c r="C13"/>
  <c r="C12"/>
  <c r="C11"/>
  <c r="C9"/>
  <c r="C8"/>
  <c r="C7"/>
  <c r="C6"/>
  <c r="C5"/>
  <c r="F4"/>
  <c r="F45" s="1"/>
  <c r="E4"/>
  <c r="D4"/>
  <c r="D17" i="1"/>
  <c r="C17" s="1"/>
  <c r="D11"/>
  <c r="F89"/>
  <c r="D22" l="1"/>
  <c r="C22" s="1"/>
  <c r="C11"/>
  <c r="E71"/>
  <c r="E90" s="1"/>
  <c r="E92" s="1"/>
  <c r="E93" s="1"/>
  <c r="C29"/>
  <c r="D71"/>
  <c r="C37"/>
  <c r="C80"/>
  <c r="D17" i="3"/>
  <c r="C4" i="2"/>
  <c r="D45"/>
  <c r="C45" s="1"/>
  <c r="D23" i="1" l="1"/>
  <c r="C23" s="1"/>
  <c r="D90"/>
  <c r="D92" s="1"/>
  <c r="C71"/>
  <c r="C84"/>
  <c r="F91"/>
  <c r="D89" l="1"/>
  <c r="C89" s="1"/>
  <c r="C90"/>
  <c r="D93"/>
  <c r="F92"/>
  <c r="C91"/>
  <c r="F93" l="1"/>
  <c r="C92"/>
  <c r="C93" s="1"/>
</calcChain>
</file>

<file path=xl/sharedStrings.xml><?xml version="1.0" encoding="utf-8"?>
<sst xmlns="http://schemas.openxmlformats.org/spreadsheetml/2006/main" count="174" uniqueCount="104">
  <si>
    <t>KONTO</t>
  </si>
  <si>
    <t>NAZIV KONTA</t>
  </si>
  <si>
    <t>UKUPNO PLANIRANI PRIHODI</t>
  </si>
  <si>
    <t>RZZO sa participacijom</t>
  </si>
  <si>
    <t xml:space="preserve">sopstveni </t>
  </si>
  <si>
    <t xml:space="preserve"> SO Malo Crniće</t>
  </si>
  <si>
    <t>Tekući transferi od drugih nivoa vlasti u korist RZZO</t>
  </si>
  <si>
    <t>prihodi od osiguranja</t>
  </si>
  <si>
    <t>Prih.od pr.dob.i usl.ili zakupa</t>
  </si>
  <si>
    <t>Memorand.stavke za ref.ras.-bolov.</t>
  </si>
  <si>
    <t>RZZO - plate</t>
  </si>
  <si>
    <t>RZZO - prevoz</t>
  </si>
  <si>
    <t>RFZO-energenti</t>
  </si>
  <si>
    <t>RZZO - materijalni i ostali troškovi  UMANJENO ZA PARTICIPACIJU</t>
  </si>
  <si>
    <t>RFZO-jnubilarne</t>
  </si>
  <si>
    <t>RZZO - lekovi</t>
  </si>
  <si>
    <t>RZZO - sanitetski i medicinski materijal</t>
  </si>
  <si>
    <t>RZZO - stomatologija PLATE</t>
  </si>
  <si>
    <t>RZZO- stomatologija - PREVOZ</t>
  </si>
  <si>
    <t>RZZO - stomatologija OSTALI TROŠKOVI - UMANJENO ZA PARTICIPACIJU</t>
  </si>
  <si>
    <t xml:space="preserve">Participacija - DZ </t>
  </si>
  <si>
    <t>Participacija -zubno</t>
  </si>
  <si>
    <t>Jubilarne za stomatologiju</t>
  </si>
  <si>
    <t>Naknada za invalide</t>
  </si>
  <si>
    <t>Transf.izm.bud.kor.na ist.nivou-RZZO</t>
  </si>
  <si>
    <t>UKUPNO PLANIRANI RASHODI</t>
  </si>
  <si>
    <t>4111,4121,  4122 I 4123</t>
  </si>
  <si>
    <t>Plate dodaci I naknade zaposlenih od čega</t>
  </si>
  <si>
    <t>Plate, dodaci i naknade zaposlenih</t>
  </si>
  <si>
    <t>Doprinos za PIO</t>
  </si>
  <si>
    <t>Doprinos za zdravstvo</t>
  </si>
  <si>
    <t>Doprinos za nezaposlene</t>
  </si>
  <si>
    <t>Ispl.nakn.za vr.ods.s pos.na ter.fon.- BOLOVANJA</t>
  </si>
  <si>
    <t>Otprenine i solidarne pomoći za zap.</t>
  </si>
  <si>
    <t>Naknade u naturi (Novogodišnji pokloni za decu)</t>
  </si>
  <si>
    <t>Naknade troskova prevoza za zaposlene</t>
  </si>
  <si>
    <t>Jubilarne nagrade</t>
  </si>
  <si>
    <t>Troskovi platnog prometa I ban.usl.</t>
  </si>
  <si>
    <t>Energetske usluge</t>
  </si>
  <si>
    <t>Komunalne usluge</t>
  </si>
  <si>
    <t>Usluge komunikacija</t>
  </si>
  <si>
    <t>Troskovi osiguranja</t>
  </si>
  <si>
    <t>Ostali nepomenuti troskovi</t>
  </si>
  <si>
    <t>Troskovi sluzb.putovanja u zemlji</t>
  </si>
  <si>
    <t>Administrativne usluge</t>
  </si>
  <si>
    <t>Racunarske usluge</t>
  </si>
  <si>
    <t>Usl.obrazovanja I usavr.zaposlenih</t>
  </si>
  <si>
    <t>Usluge informisanja</t>
  </si>
  <si>
    <t>Strucne usluge</t>
  </si>
  <si>
    <t>Reprezentacija</t>
  </si>
  <si>
    <t>Ostale opste usluge</t>
  </si>
  <si>
    <t>Usluge za domaćinstvo i ugostiteljstvo</t>
  </si>
  <si>
    <t>Medicinske usluge</t>
  </si>
  <si>
    <t xml:space="preserve">Ostale specijalizovane usluge </t>
  </si>
  <si>
    <t>Tekuce popravke I odrz.zgrada I ob</t>
  </si>
  <si>
    <t>Tekuce popravke I odrz.opreme</t>
  </si>
  <si>
    <t>Administrativni materijal ( uniforme, instrumenti i sitniji med. aparati)</t>
  </si>
  <si>
    <t>Stručna literatura</t>
  </si>
  <si>
    <t>Materijal za saobracaj</t>
  </si>
  <si>
    <t>Medicinski I laboratorijski materijal</t>
  </si>
  <si>
    <t>Mater.za odrzavanje hig.i ugostitelj</t>
  </si>
  <si>
    <t>Materijal za posebne namene</t>
  </si>
  <si>
    <t>Amortizacija objekata</t>
  </si>
  <si>
    <t>Amortizacija opreme</t>
  </si>
  <si>
    <t>Kazne za kasnjenje</t>
  </si>
  <si>
    <t>Ostale tekuce dotacije (invalidi)</t>
  </si>
  <si>
    <t>Obavezne takse</t>
  </si>
  <si>
    <t>Ostali porezi</t>
  </si>
  <si>
    <t>Novčane kazne i penali</t>
  </si>
  <si>
    <t>SVEGA  PLANIRANI  RASHODI U 2016.</t>
  </si>
  <si>
    <t>PREDLOG FINANSIJSKOG PLANA DOMA ZDRAVLJA MALO CRNIĆE ZA 2017. GODINU</t>
  </si>
  <si>
    <t>RASHODI</t>
  </si>
  <si>
    <t>PRIHODI</t>
  </si>
  <si>
    <t>UKUPNO PLANIRANI IZDACI</t>
  </si>
  <si>
    <t xml:space="preserve">SO Malo Crnice </t>
  </si>
  <si>
    <t>Kapitalno odrzavanje domova zdravlja</t>
  </si>
  <si>
    <t>izrada fasade na objektu</t>
  </si>
  <si>
    <t>krečenje</t>
  </si>
  <si>
    <t xml:space="preserve">adaptacija ambulanti u Toponici, Crljencu, Kobilju i Boževcu </t>
  </si>
  <si>
    <t>Ambulantno vozilo</t>
  </si>
  <si>
    <t>Terensko vozilo</t>
  </si>
  <si>
    <t>Motorna oprema</t>
  </si>
  <si>
    <t>Projektna dokumentacija</t>
  </si>
  <si>
    <t>Namestaj</t>
  </si>
  <si>
    <t>Racunarska oprema</t>
  </si>
  <si>
    <t>Klima uredjaj</t>
  </si>
  <si>
    <t>Medicinska oprema</t>
  </si>
  <si>
    <t>Asfaltiranje i uredjenje kruga oko Doma zdravlja</t>
  </si>
  <si>
    <t>SVEGA IZDACI U 2016.</t>
  </si>
  <si>
    <t>IZDACI</t>
  </si>
  <si>
    <t>OPIS</t>
  </si>
  <si>
    <t>PRIHODI I PRILIVI</t>
  </si>
  <si>
    <t xml:space="preserve">RASHODI </t>
  </si>
  <si>
    <t>SVEGA RASHODI I IZDACI</t>
  </si>
  <si>
    <t>FINANSIJSKI REZULTAT</t>
  </si>
  <si>
    <t>sopstveni I donacije</t>
  </si>
  <si>
    <t>klima</t>
  </si>
  <si>
    <t>el. Oprema</t>
  </si>
  <si>
    <t>FINANSIJSKOG PLANA DOMA ZDRAVLJA MALO CRNIĆE ZA 2018. GODINU</t>
  </si>
  <si>
    <t>FINANSIJSKI PLAN DOMA ZDRAVLJA MALO CRNIĆE ZA 2018. GODINU</t>
  </si>
  <si>
    <t>Sopstveni</t>
  </si>
  <si>
    <t>SVEGA  PLANIRANI  RASHODI U 2018.</t>
  </si>
  <si>
    <t>SVEGA IZDACI U 2018.</t>
  </si>
  <si>
    <t>SVEGA PRIHODI U 2018.</t>
  </si>
</sst>
</file>

<file path=xl/styles.xml><?xml version="1.0" encoding="utf-8"?>
<styleSheet xmlns="http://schemas.openxmlformats.org/spreadsheetml/2006/main">
  <numFmts count="1">
    <numFmt numFmtId="43" formatCode="_-* #,##0.00\ _d_i_n_._-;\-* #,##0.00\ _d_i_n_._-;_-* &quot;-&quot;??\ _d_i_n_.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4" fontId="2" fillId="3" borderId="2" xfId="0" applyNumberFormat="1" applyFont="1" applyFill="1" applyBorder="1" applyAlignment="1">
      <alignment horizontal="right" wrapText="1"/>
    </xf>
    <xf numFmtId="4" fontId="2" fillId="0" borderId="1" xfId="0" applyNumberFormat="1" applyFont="1" applyBorder="1"/>
    <xf numFmtId="4" fontId="3" fillId="0" borderId="1" xfId="0" applyNumberFormat="1" applyFont="1" applyBorder="1"/>
    <xf numFmtId="0" fontId="2" fillId="2" borderId="1" xfId="0" applyFont="1" applyFill="1" applyBorder="1"/>
    <xf numFmtId="4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/>
    <xf numFmtId="1" fontId="3" fillId="2" borderId="1" xfId="0" applyNumberFormat="1" applyFont="1" applyFill="1" applyBorder="1"/>
    <xf numFmtId="0" fontId="3" fillId="2" borderId="1" xfId="0" applyFont="1" applyFill="1" applyBorder="1"/>
    <xf numFmtId="4" fontId="3" fillId="3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1" fontId="3" fillId="2" borderId="3" xfId="0" applyNumberFormat="1" applyFont="1" applyFill="1" applyBorder="1"/>
    <xf numFmtId="0" fontId="2" fillId="2" borderId="3" xfId="0" applyFont="1" applyFill="1" applyBorder="1"/>
    <xf numFmtId="4" fontId="2" fillId="3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/>
    <xf numFmtId="4" fontId="0" fillId="0" borderId="0" xfId="0" applyNumberFormat="1"/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4" fontId="4" fillId="2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/>
    <xf numFmtId="0" fontId="4" fillId="2" borderId="1" xfId="0" applyFont="1" applyFill="1" applyBorder="1"/>
    <xf numFmtId="0" fontId="2" fillId="3" borderId="0" xfId="0" applyFont="1" applyFill="1"/>
    <xf numFmtId="0" fontId="3" fillId="0" borderId="0" xfId="0" applyFont="1"/>
    <xf numFmtId="4" fontId="2" fillId="2" borderId="1" xfId="0" applyNumberFormat="1" applyFont="1" applyFill="1" applyBorder="1" applyAlignment="1">
      <alignment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wrapText="1"/>
    </xf>
    <xf numFmtId="4" fontId="2" fillId="3" borderId="1" xfId="1" applyNumberFormat="1" applyFont="1" applyFill="1" applyBorder="1"/>
    <xf numFmtId="0" fontId="3" fillId="3" borderId="1" xfId="0" applyFont="1" applyFill="1" applyBorder="1"/>
    <xf numFmtId="4" fontId="2" fillId="3" borderId="4" xfId="0" applyNumberFormat="1" applyFont="1" applyFill="1" applyBorder="1"/>
    <xf numFmtId="4" fontId="2" fillId="3" borderId="0" xfId="0" applyNumberFormat="1" applyFont="1" applyFill="1" applyBorder="1"/>
    <xf numFmtId="0" fontId="4" fillId="3" borderId="0" xfId="0" applyFont="1" applyFill="1" applyBorder="1"/>
    <xf numFmtId="4" fontId="5" fillId="3" borderId="0" xfId="0" applyNumberFormat="1" applyFont="1" applyFill="1" applyBorder="1"/>
    <xf numFmtId="0" fontId="4" fillId="0" borderId="1" xfId="0" applyFont="1" applyBorder="1" applyAlignment="1">
      <alignment horizontal="center" wrapText="1"/>
    </xf>
    <xf numFmtId="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4" fontId="5" fillId="3" borderId="1" xfId="0" applyNumberFormat="1" applyFont="1" applyFill="1" applyBorder="1"/>
    <xf numFmtId="0" fontId="6" fillId="0" borderId="0" xfId="0" applyFont="1"/>
    <xf numFmtId="0" fontId="0" fillId="0" borderId="0" xfId="0" applyAlignment="1">
      <alignment wrapText="1"/>
    </xf>
    <xf numFmtId="0" fontId="3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4" fontId="6" fillId="0" borderId="0" xfId="0" applyNumberFormat="1" applyFont="1" applyAlignment="1">
      <alignment wrapText="1"/>
    </xf>
    <xf numFmtId="0" fontId="7" fillId="0" borderId="1" xfId="0" applyFont="1" applyBorder="1" applyAlignment="1">
      <alignment wrapText="1"/>
    </xf>
    <xf numFmtId="4" fontId="8" fillId="0" borderId="0" xfId="0" applyNumberFormat="1" applyFont="1"/>
    <xf numFmtId="0" fontId="4" fillId="0" borderId="3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4" fontId="4" fillId="3" borderId="0" xfId="0" applyNumberFormat="1" applyFont="1" applyFill="1" applyBorder="1"/>
    <xf numFmtId="4" fontId="0" fillId="0" borderId="0" xfId="0" applyNumberFormat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wrapText="1"/>
    </xf>
    <xf numFmtId="4" fontId="2" fillId="3" borderId="0" xfId="0" applyNumberFormat="1" applyFont="1" applyFill="1" applyBorder="1" applyAlignment="1">
      <alignment horizontal="right" wrapText="1"/>
    </xf>
    <xf numFmtId="0" fontId="0" fillId="0" borderId="5" xfId="0" applyBorder="1" applyAlignment="1">
      <alignment horizontal="center" wrapText="1"/>
    </xf>
    <xf numFmtId="0" fontId="3" fillId="3" borderId="0" xfId="0" applyFont="1" applyFill="1" applyBorder="1"/>
    <xf numFmtId="0" fontId="2" fillId="3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wrapText="1"/>
    </xf>
    <xf numFmtId="4" fontId="2" fillId="3" borderId="0" xfId="0" applyNumberFormat="1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>
      <selection activeCell="F94" sqref="A1:F94"/>
    </sheetView>
  </sheetViews>
  <sheetFormatPr defaultRowHeight="15"/>
  <cols>
    <col min="1" max="1" width="11.85546875" customWidth="1"/>
    <col min="2" max="2" width="20.85546875" style="50" customWidth="1"/>
    <col min="3" max="3" width="12.140625" customWidth="1"/>
    <col min="4" max="4" width="13.85546875" customWidth="1"/>
    <col min="5" max="5" width="12.140625" customWidth="1"/>
    <col min="6" max="6" width="12" customWidth="1"/>
    <col min="7" max="7" width="15.140625" customWidth="1"/>
    <col min="8" max="8" width="13.85546875" style="23" bestFit="1" customWidth="1"/>
    <col min="9" max="9" width="10.85546875" bestFit="1" customWidth="1"/>
  </cols>
  <sheetData>
    <row r="1" spans="1:6">
      <c r="A1" t="s">
        <v>99</v>
      </c>
    </row>
    <row r="2" spans="1:6" ht="17.25" customHeight="1">
      <c r="A2" t="s">
        <v>72</v>
      </c>
      <c r="B2" s="65"/>
      <c r="C2" s="65"/>
      <c r="D2" s="65"/>
      <c r="E2" s="65"/>
      <c r="F2" s="65"/>
    </row>
    <row r="3" spans="1:6" ht="34.5">
      <c r="A3" s="1" t="s">
        <v>0</v>
      </c>
      <c r="B3" s="1" t="s">
        <v>1</v>
      </c>
      <c r="C3" s="1" t="s">
        <v>2</v>
      </c>
      <c r="D3" s="2" t="s">
        <v>3</v>
      </c>
      <c r="E3" s="3" t="s">
        <v>95</v>
      </c>
      <c r="F3" s="4" t="s">
        <v>5</v>
      </c>
    </row>
    <row r="4" spans="1:6" ht="34.5">
      <c r="A4" s="6">
        <v>7331</v>
      </c>
      <c r="B4" s="7" t="s">
        <v>6</v>
      </c>
      <c r="C4" s="8">
        <f>D4+E4+F4</f>
        <v>6100000</v>
      </c>
      <c r="D4" s="8"/>
      <c r="E4" s="8"/>
      <c r="F4" s="9">
        <v>6100000</v>
      </c>
    </row>
    <row r="5" spans="1:6">
      <c r="A5" s="6">
        <v>7414</v>
      </c>
      <c r="B5" s="7" t="s">
        <v>7</v>
      </c>
      <c r="C5" s="8">
        <f t="shared" ref="C5:C23" si="0">D5+E5+F5</f>
        <v>30000</v>
      </c>
      <c r="D5" s="8">
        <v>30000</v>
      </c>
      <c r="E5" s="8"/>
      <c r="F5" s="10"/>
    </row>
    <row r="6" spans="1:6" ht="23.25">
      <c r="A6" s="11">
        <v>7421</v>
      </c>
      <c r="B6" s="3" t="s">
        <v>8</v>
      </c>
      <c r="C6" s="8">
        <f t="shared" si="0"/>
        <v>2050000</v>
      </c>
      <c r="D6" s="12"/>
      <c r="E6" s="12">
        <v>2050000</v>
      </c>
      <c r="F6" s="10"/>
    </row>
    <row r="7" spans="1:6" ht="23.25">
      <c r="A7" s="11">
        <v>7721</v>
      </c>
      <c r="B7" s="3" t="s">
        <v>9</v>
      </c>
      <c r="C7" s="8">
        <f t="shared" si="0"/>
        <v>1000000</v>
      </c>
      <c r="D7" s="12">
        <v>1000000</v>
      </c>
      <c r="E7" s="12"/>
      <c r="F7" s="10"/>
    </row>
    <row r="8" spans="1:6">
      <c r="A8" s="14">
        <v>7811110101</v>
      </c>
      <c r="B8" s="18" t="s">
        <v>10</v>
      </c>
      <c r="C8" s="8">
        <f t="shared" si="0"/>
        <v>49955000</v>
      </c>
      <c r="D8" s="16">
        <v>49955000</v>
      </c>
      <c r="E8" s="16"/>
      <c r="F8" s="17"/>
    </row>
    <row r="9" spans="1:6">
      <c r="A9" s="14">
        <v>7811110102</v>
      </c>
      <c r="B9" s="18" t="s">
        <v>11</v>
      </c>
      <c r="C9" s="8">
        <f t="shared" si="0"/>
        <v>3368000</v>
      </c>
      <c r="D9" s="16">
        <v>3368000</v>
      </c>
      <c r="E9" s="16"/>
      <c r="F9" s="17"/>
    </row>
    <row r="10" spans="1:6">
      <c r="A10" s="14">
        <v>7811110103</v>
      </c>
      <c r="B10" s="18" t="s">
        <v>12</v>
      </c>
      <c r="C10" s="8">
        <f t="shared" si="0"/>
        <v>4600000</v>
      </c>
      <c r="D10" s="16">
        <v>4600000</v>
      </c>
      <c r="E10" s="16"/>
      <c r="F10" s="17"/>
    </row>
    <row r="11" spans="1:6" ht="34.5">
      <c r="A11" s="14">
        <v>7811110105</v>
      </c>
      <c r="B11" s="18" t="s">
        <v>13</v>
      </c>
      <c r="C11" s="8">
        <f t="shared" si="0"/>
        <v>2875000</v>
      </c>
      <c r="D11" s="16">
        <f>3710000-D18</f>
        <v>2875000</v>
      </c>
      <c r="E11" s="16"/>
      <c r="F11" s="17"/>
    </row>
    <row r="12" spans="1:6">
      <c r="A12" s="14">
        <v>7811110104</v>
      </c>
      <c r="B12" s="18" t="s">
        <v>14</v>
      </c>
      <c r="C12" s="8">
        <f t="shared" si="0"/>
        <v>0</v>
      </c>
      <c r="D12" s="16"/>
      <c r="E12" s="16"/>
      <c r="F12" s="17"/>
    </row>
    <row r="13" spans="1:6">
      <c r="A13" s="14">
        <v>7811110106</v>
      </c>
      <c r="B13" s="18" t="s">
        <v>15</v>
      </c>
      <c r="C13" s="8">
        <f t="shared" si="0"/>
        <v>1778000</v>
      </c>
      <c r="D13" s="16">
        <v>1778000</v>
      </c>
      <c r="E13" s="16"/>
      <c r="F13" s="17"/>
    </row>
    <row r="14" spans="1:6" ht="23.25">
      <c r="A14" s="14">
        <v>7811110108</v>
      </c>
      <c r="B14" s="18" t="s">
        <v>16</v>
      </c>
      <c r="C14" s="8">
        <f t="shared" si="0"/>
        <v>998000</v>
      </c>
      <c r="D14" s="16">
        <v>998000</v>
      </c>
      <c r="E14" s="16"/>
      <c r="F14" s="17"/>
    </row>
    <row r="15" spans="1:6">
      <c r="A15" s="14">
        <v>7811110131</v>
      </c>
      <c r="B15" s="18" t="s">
        <v>17</v>
      </c>
      <c r="C15" s="8">
        <f t="shared" si="0"/>
        <v>7190000</v>
      </c>
      <c r="D15" s="16">
        <v>7190000</v>
      </c>
      <c r="E15" s="16"/>
      <c r="F15" s="17"/>
    </row>
    <row r="16" spans="1:6" ht="23.25">
      <c r="A16" s="14">
        <v>7811110132</v>
      </c>
      <c r="B16" s="18" t="s">
        <v>18</v>
      </c>
      <c r="C16" s="8">
        <f t="shared" si="0"/>
        <v>458000</v>
      </c>
      <c r="D16" s="16">
        <v>458000</v>
      </c>
      <c r="E16" s="16"/>
      <c r="F16" s="17"/>
    </row>
    <row r="17" spans="1:9" ht="45.75">
      <c r="A17" s="14">
        <v>7811110133</v>
      </c>
      <c r="B17" s="18" t="s">
        <v>19</v>
      </c>
      <c r="C17" s="8">
        <f t="shared" si="0"/>
        <v>744000</v>
      </c>
      <c r="D17" s="16">
        <f>828000-D19</f>
        <v>744000</v>
      </c>
      <c r="E17" s="16"/>
      <c r="F17" s="17"/>
    </row>
    <row r="18" spans="1:9">
      <c r="A18" s="14">
        <v>7811110501</v>
      </c>
      <c r="B18" s="18" t="s">
        <v>20</v>
      </c>
      <c r="C18" s="8">
        <f t="shared" si="0"/>
        <v>835000</v>
      </c>
      <c r="D18" s="16">
        <v>835000</v>
      </c>
      <c r="E18" s="16"/>
      <c r="F18" s="10"/>
    </row>
    <row r="19" spans="1:9">
      <c r="A19" s="14">
        <v>7811110502</v>
      </c>
      <c r="B19" s="18" t="s">
        <v>21</v>
      </c>
      <c r="C19" s="8">
        <f t="shared" si="0"/>
        <v>84000</v>
      </c>
      <c r="D19" s="16">
        <v>84000</v>
      </c>
      <c r="E19" s="16"/>
      <c r="F19" s="10"/>
    </row>
    <row r="20" spans="1:9">
      <c r="A20" s="19">
        <v>78111108</v>
      </c>
      <c r="B20" s="51" t="s">
        <v>22</v>
      </c>
      <c r="C20" s="8">
        <f t="shared" si="0"/>
        <v>0</v>
      </c>
      <c r="D20" s="16"/>
      <c r="E20" s="16"/>
      <c r="F20" s="10"/>
    </row>
    <row r="21" spans="1:9">
      <c r="A21" s="19">
        <v>781111</v>
      </c>
      <c r="B21" s="51" t="s">
        <v>23</v>
      </c>
      <c r="C21" s="8">
        <f t="shared" si="0"/>
        <v>399000</v>
      </c>
      <c r="D21" s="16">
        <v>399000</v>
      </c>
      <c r="E21" s="16"/>
      <c r="F21" s="10"/>
    </row>
    <row r="22" spans="1:9" ht="23.25">
      <c r="A22" s="20">
        <v>7811</v>
      </c>
      <c r="B22" s="52" t="s">
        <v>24</v>
      </c>
      <c r="C22" s="8">
        <f t="shared" si="0"/>
        <v>73284000</v>
      </c>
      <c r="D22" s="12">
        <f>+D8+D9+D10+D12+D11+D13+D14+D15+D16+D17+D18+D19+D20+D21</f>
        <v>73284000</v>
      </c>
      <c r="E22" s="12"/>
      <c r="F22" s="10"/>
    </row>
    <row r="23" spans="1:9">
      <c r="A23" s="15"/>
      <c r="B23" s="3" t="s">
        <v>103</v>
      </c>
      <c r="C23" s="8">
        <f t="shared" si="0"/>
        <v>82464000</v>
      </c>
      <c r="D23" s="21">
        <f>+D22+D7+D5</f>
        <v>74314000</v>
      </c>
      <c r="E23" s="21">
        <f>E22+E7+E6+E5+E4</f>
        <v>2050000</v>
      </c>
      <c r="F23" s="21">
        <f>F22+F7+F6+F5+F4</f>
        <v>6100000</v>
      </c>
      <c r="G23" s="23"/>
    </row>
    <row r="24" spans="1:9">
      <c r="A24" s="62"/>
      <c r="B24" s="63"/>
      <c r="C24" s="64"/>
      <c r="D24" s="64"/>
      <c r="E24" s="64"/>
      <c r="F24" s="64"/>
    </row>
    <row r="25" spans="1:9">
      <c r="D25" s="56"/>
    </row>
    <row r="26" spans="1:9">
      <c r="A26" s="32" t="s">
        <v>98</v>
      </c>
      <c r="B26" s="53"/>
      <c r="C26" s="32"/>
      <c r="D26" s="32"/>
      <c r="E26" s="32"/>
      <c r="F26" s="33"/>
    </row>
    <row r="27" spans="1:9">
      <c r="A27" s="32" t="s">
        <v>71</v>
      </c>
      <c r="B27" s="53"/>
      <c r="C27" s="32"/>
      <c r="D27" s="32"/>
      <c r="E27" s="32"/>
      <c r="F27" s="33"/>
    </row>
    <row r="28" spans="1:9" ht="34.5">
      <c r="A28" s="1" t="s">
        <v>0</v>
      </c>
      <c r="B28" s="1" t="s">
        <v>1</v>
      </c>
      <c r="C28" s="1" t="s">
        <v>25</v>
      </c>
      <c r="D28" s="2" t="s">
        <v>3</v>
      </c>
      <c r="E28" s="3" t="s">
        <v>4</v>
      </c>
      <c r="F28" s="4" t="s">
        <v>5</v>
      </c>
    </row>
    <row r="29" spans="1:9" ht="23.25">
      <c r="A29" s="3" t="s">
        <v>26</v>
      </c>
      <c r="B29" s="3" t="s">
        <v>27</v>
      </c>
      <c r="C29" s="34">
        <f>+D29+E29+F29</f>
        <v>58873000</v>
      </c>
      <c r="D29" s="13">
        <f>+D30+D31+D32+D33</f>
        <v>57603000</v>
      </c>
      <c r="E29" s="13">
        <f>+E30+E31+E32+E33</f>
        <v>370000</v>
      </c>
      <c r="F29" s="13">
        <f>F30+F31+F32+F33</f>
        <v>900000</v>
      </c>
    </row>
    <row r="30" spans="1:9" ht="23.25">
      <c r="A30" s="3">
        <v>4111</v>
      </c>
      <c r="B30" s="3" t="s">
        <v>28</v>
      </c>
      <c r="C30" s="34">
        <f>+D30+E30+F30</f>
        <v>48955900</v>
      </c>
      <c r="D30" s="13">
        <v>47955000</v>
      </c>
      <c r="E30" s="13">
        <v>280000</v>
      </c>
      <c r="F30" s="13">
        <v>720900</v>
      </c>
    </row>
    <row r="31" spans="1:9">
      <c r="A31" s="3">
        <v>4121</v>
      </c>
      <c r="B31" s="3" t="s">
        <v>29</v>
      </c>
      <c r="C31" s="34">
        <f>+D31+E31+F31</f>
        <v>6878000</v>
      </c>
      <c r="D31" s="13">
        <v>6700000</v>
      </c>
      <c r="E31" s="13">
        <v>52000</v>
      </c>
      <c r="F31" s="13">
        <v>126000</v>
      </c>
      <c r="I31" s="41"/>
    </row>
    <row r="32" spans="1:9">
      <c r="A32" s="3">
        <v>4122</v>
      </c>
      <c r="B32" s="3" t="s">
        <v>30</v>
      </c>
      <c r="C32" s="34">
        <f>+D32+E32+F32</f>
        <v>2678350</v>
      </c>
      <c r="D32" s="13">
        <v>2600000</v>
      </c>
      <c r="E32" s="13">
        <v>32000</v>
      </c>
      <c r="F32" s="13">
        <v>46350</v>
      </c>
      <c r="I32" s="41"/>
    </row>
    <row r="33" spans="1:6" ht="23.25">
      <c r="A33" s="3">
        <v>4123</v>
      </c>
      <c r="B33" s="3" t="s">
        <v>31</v>
      </c>
      <c r="C33" s="34">
        <f>+D33+E33+F33</f>
        <v>360750</v>
      </c>
      <c r="D33" s="13">
        <v>348000</v>
      </c>
      <c r="E33" s="13">
        <v>6000</v>
      </c>
      <c r="F33" s="13">
        <v>6750</v>
      </c>
    </row>
    <row r="34" spans="1:6" ht="34.5">
      <c r="A34" s="11">
        <v>4141</v>
      </c>
      <c r="B34" s="3" t="s">
        <v>32</v>
      </c>
      <c r="C34" s="34">
        <f t="shared" ref="C34:C68" si="1">D34+E34+F34</f>
        <v>1000000</v>
      </c>
      <c r="D34" s="13">
        <v>1000000</v>
      </c>
      <c r="E34" s="13"/>
      <c r="F34" s="13"/>
    </row>
    <row r="35" spans="1:6" ht="23.25">
      <c r="A35" s="35">
        <v>4143</v>
      </c>
      <c r="B35" s="36" t="s">
        <v>33</v>
      </c>
      <c r="C35" s="37">
        <f>D35+E35+F35</f>
        <v>0</v>
      </c>
      <c r="D35" s="13"/>
      <c r="E35" s="13"/>
      <c r="F35" s="13"/>
    </row>
    <row r="36" spans="1:6" ht="34.5">
      <c r="A36" s="31">
        <v>4131</v>
      </c>
      <c r="B36" s="26" t="s">
        <v>34</v>
      </c>
      <c r="C36" s="29">
        <f t="shared" ref="C36" si="2">D36+E36+F36</f>
        <v>0</v>
      </c>
      <c r="D36" s="30"/>
      <c r="E36" s="30"/>
      <c r="F36" s="30"/>
    </row>
    <row r="37" spans="1:6" ht="23.25">
      <c r="A37" s="11">
        <v>4151</v>
      </c>
      <c r="B37" s="3" t="s">
        <v>35</v>
      </c>
      <c r="C37" s="34">
        <f>+D37+E37+F37</f>
        <v>3678000</v>
      </c>
      <c r="D37" s="13">
        <v>3368000</v>
      </c>
      <c r="E37" s="13">
        <v>10000</v>
      </c>
      <c r="F37" s="13">
        <v>300000</v>
      </c>
    </row>
    <row r="38" spans="1:6">
      <c r="A38" s="11">
        <v>4161</v>
      </c>
      <c r="B38" s="3" t="s">
        <v>36</v>
      </c>
      <c r="C38" s="34">
        <f>+D38</f>
        <v>0</v>
      </c>
      <c r="D38" s="13"/>
      <c r="E38" s="13"/>
      <c r="F38" s="13"/>
    </row>
    <row r="39" spans="1:6" ht="23.25">
      <c r="A39" s="11">
        <v>4211</v>
      </c>
      <c r="B39" s="3" t="s">
        <v>37</v>
      </c>
      <c r="C39" s="34">
        <f t="shared" si="1"/>
        <v>210000</v>
      </c>
      <c r="D39" s="13">
        <v>190000</v>
      </c>
      <c r="E39" s="13">
        <v>20000</v>
      </c>
      <c r="F39" s="13"/>
    </row>
    <row r="40" spans="1:6">
      <c r="A40" s="11">
        <v>4212</v>
      </c>
      <c r="B40" s="3" t="s">
        <v>38</v>
      </c>
      <c r="C40" s="34">
        <f t="shared" si="1"/>
        <v>3200000</v>
      </c>
      <c r="D40" s="13">
        <v>3200000</v>
      </c>
      <c r="E40" s="13"/>
      <c r="F40" s="13"/>
    </row>
    <row r="41" spans="1:6">
      <c r="A41" s="11">
        <v>4213</v>
      </c>
      <c r="B41" s="3" t="s">
        <v>39</v>
      </c>
      <c r="C41" s="34">
        <f t="shared" si="1"/>
        <v>2750000</v>
      </c>
      <c r="D41" s="13">
        <f>750000</f>
        <v>750000</v>
      </c>
      <c r="E41" s="13"/>
      <c r="F41" s="13">
        <v>2000000</v>
      </c>
    </row>
    <row r="42" spans="1:6">
      <c r="A42" s="11">
        <v>4214</v>
      </c>
      <c r="B42" s="3" t="s">
        <v>40</v>
      </c>
      <c r="C42" s="34">
        <f t="shared" si="1"/>
        <v>200000</v>
      </c>
      <c r="D42" s="13">
        <v>200000</v>
      </c>
      <c r="E42" s="13"/>
      <c r="F42" s="13"/>
    </row>
    <row r="43" spans="1:6">
      <c r="A43" s="11">
        <v>4215</v>
      </c>
      <c r="B43" s="3" t="s">
        <v>41</v>
      </c>
      <c r="C43" s="34">
        <f>D43+E43+F43</f>
        <v>460000</v>
      </c>
      <c r="D43" s="13">
        <v>460000</v>
      </c>
      <c r="E43" s="13"/>
      <c r="F43" s="13"/>
    </row>
    <row r="44" spans="1:6" ht="23.25">
      <c r="A44" s="5">
        <v>4219</v>
      </c>
      <c r="B44" s="4" t="s">
        <v>42</v>
      </c>
      <c r="C44" s="9">
        <f>D44+E44+F44</f>
        <v>10000</v>
      </c>
      <c r="D44" s="35"/>
      <c r="E44" s="13">
        <v>10000</v>
      </c>
      <c r="F44" s="35"/>
    </row>
    <row r="45" spans="1:6" ht="23.25">
      <c r="A45" s="35">
        <v>4221</v>
      </c>
      <c r="B45" s="36" t="s">
        <v>43</v>
      </c>
      <c r="C45" s="34">
        <f t="shared" si="1"/>
        <v>10000</v>
      </c>
      <c r="D45" s="13">
        <v>0</v>
      </c>
      <c r="E45" s="13">
        <v>10000</v>
      </c>
      <c r="F45" s="13"/>
    </row>
    <row r="46" spans="1:6">
      <c r="A46" s="35">
        <v>4231</v>
      </c>
      <c r="B46" s="36" t="s">
        <v>44</v>
      </c>
      <c r="C46" s="34">
        <f t="shared" si="1"/>
        <v>0</v>
      </c>
      <c r="D46" s="13"/>
      <c r="E46" s="13"/>
      <c r="F46" s="13"/>
    </row>
    <row r="47" spans="1:6">
      <c r="A47" s="35">
        <v>4232</v>
      </c>
      <c r="B47" s="36" t="s">
        <v>45</v>
      </c>
      <c r="C47" s="34">
        <f t="shared" si="1"/>
        <v>300000</v>
      </c>
      <c r="D47" s="13">
        <v>300000</v>
      </c>
      <c r="E47" s="13"/>
      <c r="F47" s="13"/>
    </row>
    <row r="48" spans="1:6" ht="23.25">
      <c r="A48" s="35">
        <v>4233</v>
      </c>
      <c r="B48" s="36" t="s">
        <v>46</v>
      </c>
      <c r="C48" s="34">
        <f t="shared" si="1"/>
        <v>130000</v>
      </c>
      <c r="D48" s="13"/>
      <c r="E48" s="13">
        <v>130000</v>
      </c>
      <c r="F48" s="13"/>
    </row>
    <row r="49" spans="1:6">
      <c r="A49" s="35">
        <v>4234</v>
      </c>
      <c r="B49" s="36" t="s">
        <v>47</v>
      </c>
      <c r="C49" s="34">
        <f t="shared" si="1"/>
        <v>10000</v>
      </c>
      <c r="D49" s="13"/>
      <c r="E49" s="13">
        <v>10000</v>
      </c>
      <c r="F49" s="13"/>
    </row>
    <row r="50" spans="1:6">
      <c r="A50" s="35">
        <v>4235</v>
      </c>
      <c r="B50" s="36" t="s">
        <v>48</v>
      </c>
      <c r="C50" s="34">
        <f t="shared" si="1"/>
        <v>1850000</v>
      </c>
      <c r="D50" s="13"/>
      <c r="E50" s="13">
        <v>750000</v>
      </c>
      <c r="F50" s="13">
        <v>1100000</v>
      </c>
    </row>
    <row r="51" spans="1:6">
      <c r="A51" s="35">
        <v>4237</v>
      </c>
      <c r="B51" s="36" t="s">
        <v>49</v>
      </c>
      <c r="C51" s="34">
        <f t="shared" si="1"/>
        <v>25000</v>
      </c>
      <c r="D51" s="13"/>
      <c r="E51" s="13">
        <v>25000</v>
      </c>
      <c r="F51" s="13"/>
    </row>
    <row r="52" spans="1:6">
      <c r="A52" s="35">
        <v>4239</v>
      </c>
      <c r="B52" s="36" t="s">
        <v>50</v>
      </c>
      <c r="C52" s="34">
        <f t="shared" si="1"/>
        <v>50000</v>
      </c>
      <c r="D52" s="13"/>
      <c r="E52" s="13">
        <v>50000</v>
      </c>
      <c r="F52" s="13"/>
    </row>
    <row r="53" spans="1:6" ht="23.25">
      <c r="A53" s="35">
        <v>4236</v>
      </c>
      <c r="B53" s="36" t="s">
        <v>51</v>
      </c>
      <c r="C53" s="34">
        <f t="shared" si="1"/>
        <v>60000</v>
      </c>
      <c r="D53" s="13">
        <v>50000</v>
      </c>
      <c r="E53" s="13">
        <v>10000</v>
      </c>
      <c r="F53" s="13"/>
    </row>
    <row r="54" spans="1:6">
      <c r="A54" s="35">
        <v>4243</v>
      </c>
      <c r="B54" s="36" t="s">
        <v>52</v>
      </c>
      <c r="C54" s="34">
        <f>D54+E54+F54</f>
        <v>200000</v>
      </c>
      <c r="D54" s="13">
        <v>200000</v>
      </c>
      <c r="E54" s="13"/>
      <c r="F54" s="13"/>
    </row>
    <row r="55" spans="1:6" ht="23.25">
      <c r="A55" s="35">
        <v>4249</v>
      </c>
      <c r="B55" s="36" t="s">
        <v>53</v>
      </c>
      <c r="C55" s="34">
        <f t="shared" si="1"/>
        <v>550000</v>
      </c>
      <c r="D55" s="38">
        <v>150000</v>
      </c>
      <c r="E55" s="13">
        <v>150000</v>
      </c>
      <c r="F55" s="13">
        <v>250000</v>
      </c>
    </row>
    <row r="56" spans="1:6" ht="23.25">
      <c r="A56" s="35">
        <v>4251</v>
      </c>
      <c r="B56" s="36" t="s">
        <v>54</v>
      </c>
      <c r="C56" s="34">
        <f t="shared" si="1"/>
        <v>800000</v>
      </c>
      <c r="D56" s="13">
        <v>300000</v>
      </c>
      <c r="E56" s="13"/>
      <c r="F56" s="13">
        <v>500000</v>
      </c>
    </row>
    <row r="57" spans="1:6" ht="23.25">
      <c r="A57" s="35">
        <v>4252</v>
      </c>
      <c r="B57" s="36" t="s">
        <v>55</v>
      </c>
      <c r="C57" s="34">
        <f t="shared" si="1"/>
        <v>850000</v>
      </c>
      <c r="D57" s="13">
        <v>550000</v>
      </c>
      <c r="E57" s="13"/>
      <c r="F57" s="13">
        <v>300000</v>
      </c>
    </row>
    <row r="58" spans="1:6" ht="34.5">
      <c r="A58" s="35">
        <v>4261</v>
      </c>
      <c r="B58" s="36" t="s">
        <v>56</v>
      </c>
      <c r="C58" s="34">
        <f t="shared" si="1"/>
        <v>790000</v>
      </c>
      <c r="D58" s="13">
        <v>440000</v>
      </c>
      <c r="E58" s="13"/>
      <c r="F58" s="13">
        <v>350000</v>
      </c>
    </row>
    <row r="59" spans="1:6">
      <c r="A59" s="35">
        <v>4263</v>
      </c>
      <c r="B59" s="36" t="s">
        <v>57</v>
      </c>
      <c r="C59" s="34">
        <f t="shared" si="1"/>
        <v>110000</v>
      </c>
      <c r="D59" s="13"/>
      <c r="E59" s="13">
        <v>110000</v>
      </c>
      <c r="F59" s="13"/>
    </row>
    <row r="60" spans="1:6">
      <c r="A60" s="35">
        <v>4264</v>
      </c>
      <c r="B60" s="36" t="s">
        <v>58</v>
      </c>
      <c r="C60" s="34">
        <f t="shared" si="1"/>
        <v>1400000</v>
      </c>
      <c r="D60" s="13">
        <v>1400000</v>
      </c>
      <c r="E60" s="13"/>
      <c r="F60" s="13"/>
    </row>
    <row r="61" spans="1:6" ht="23.25">
      <c r="A61" s="35">
        <v>4267</v>
      </c>
      <c r="B61" s="36" t="s">
        <v>59</v>
      </c>
      <c r="C61" s="34">
        <f t="shared" si="1"/>
        <v>3403000</v>
      </c>
      <c r="D61" s="13">
        <v>3403000</v>
      </c>
      <c r="E61" s="13"/>
      <c r="F61" s="13"/>
    </row>
    <row r="62" spans="1:6" ht="23.25">
      <c r="A62" s="35">
        <v>4268</v>
      </c>
      <c r="B62" s="36" t="s">
        <v>60</v>
      </c>
      <c r="C62" s="34">
        <f t="shared" si="1"/>
        <v>201000</v>
      </c>
      <c r="D62" s="13">
        <v>201000</v>
      </c>
      <c r="E62" s="13"/>
      <c r="F62" s="13"/>
    </row>
    <row r="63" spans="1:6" ht="23.25">
      <c r="A63" s="35">
        <v>4269</v>
      </c>
      <c r="B63" s="36" t="s">
        <v>61</v>
      </c>
      <c r="C63" s="34">
        <f t="shared" si="1"/>
        <v>230000</v>
      </c>
      <c r="D63" s="13">
        <v>100000</v>
      </c>
      <c r="E63" s="13">
        <v>30000</v>
      </c>
      <c r="F63" s="13">
        <v>100000</v>
      </c>
    </row>
    <row r="64" spans="1:6">
      <c r="A64" s="35">
        <v>4311</v>
      </c>
      <c r="B64" s="36" t="s">
        <v>62</v>
      </c>
      <c r="C64" s="34">
        <f t="shared" si="1"/>
        <v>0</v>
      </c>
      <c r="D64" s="13"/>
      <c r="E64" s="13"/>
      <c r="F64" s="13"/>
    </row>
    <row r="65" spans="1:6">
      <c r="A65" s="35">
        <v>4312</v>
      </c>
      <c r="B65" s="36" t="s">
        <v>63</v>
      </c>
      <c r="C65" s="34">
        <f t="shared" si="1"/>
        <v>0</v>
      </c>
      <c r="D65" s="13"/>
      <c r="E65" s="13"/>
      <c r="F65" s="13"/>
    </row>
    <row r="66" spans="1:6">
      <c r="A66" s="35">
        <v>4442</v>
      </c>
      <c r="B66" s="36" t="s">
        <v>64</v>
      </c>
      <c r="C66" s="34">
        <f t="shared" si="1"/>
        <v>5000</v>
      </c>
      <c r="D66" s="13"/>
      <c r="E66" s="13">
        <v>5000</v>
      </c>
      <c r="F66" s="13"/>
    </row>
    <row r="67" spans="1:6" ht="23.25">
      <c r="A67" s="35">
        <v>4651</v>
      </c>
      <c r="B67" s="36" t="s">
        <v>65</v>
      </c>
      <c r="C67" s="34">
        <f t="shared" si="1"/>
        <v>399000</v>
      </c>
      <c r="D67" s="13">
        <v>399000</v>
      </c>
      <c r="E67" s="13"/>
      <c r="F67" s="13"/>
    </row>
    <row r="68" spans="1:6">
      <c r="A68" s="35">
        <v>4822</v>
      </c>
      <c r="B68" s="36" t="s">
        <v>66</v>
      </c>
      <c r="C68" s="34">
        <f t="shared" si="1"/>
        <v>60000</v>
      </c>
      <c r="D68" s="13">
        <v>50000</v>
      </c>
      <c r="E68" s="13">
        <v>10000</v>
      </c>
      <c r="F68" s="13"/>
    </row>
    <row r="69" spans="1:6">
      <c r="A69" s="35">
        <v>4821</v>
      </c>
      <c r="B69" s="36" t="s">
        <v>67</v>
      </c>
      <c r="C69" s="34">
        <f>+E69</f>
        <v>20000</v>
      </c>
      <c r="D69" s="13"/>
      <c r="E69" s="13">
        <v>20000</v>
      </c>
      <c r="F69" s="13"/>
    </row>
    <row r="70" spans="1:6">
      <c r="A70" s="35">
        <v>4831</v>
      </c>
      <c r="B70" s="36" t="s">
        <v>68</v>
      </c>
      <c r="C70" s="34"/>
      <c r="D70" s="13"/>
      <c r="E70" s="13"/>
      <c r="F70" s="13"/>
    </row>
    <row r="71" spans="1:6" ht="23.25">
      <c r="A71" s="39"/>
      <c r="B71" s="36" t="s">
        <v>101</v>
      </c>
      <c r="C71" s="34">
        <f>+D71+E71+F71</f>
        <v>81834000</v>
      </c>
      <c r="D71" s="37">
        <f>+D68+D63+D62+D61+D60+D58+D57+D56+D54+D53+D48+D47+D43+D42+D41+D40+D39+D38+D37+D34+D29+D35+D67+D55</f>
        <v>74314000</v>
      </c>
      <c r="E71" s="37">
        <f>E29+E34+E35+E37+E39+E40+E41+E42+E43+E45+E46+E47+E48+E49+E50+E51+E52+E53+E54+E55+E56+E57+E58+E59+E60+E61+E62+E63+E64+E65+E66+E68+E69+E44+E36</f>
        <v>1720000</v>
      </c>
      <c r="F71" s="37">
        <f>+F58+F57+F56+F55+F50+F41+F37+F29+F63+F70</f>
        <v>5800000</v>
      </c>
    </row>
    <row r="72" spans="1:6">
      <c r="A72" s="66"/>
      <c r="B72" s="67"/>
      <c r="C72" s="68"/>
      <c r="D72" s="69"/>
      <c r="E72" s="69"/>
      <c r="F72" s="69"/>
    </row>
    <row r="73" spans="1:6">
      <c r="A73" s="66"/>
      <c r="B73" s="67"/>
      <c r="C73" s="68"/>
      <c r="D73" s="69"/>
      <c r="E73" s="69"/>
      <c r="F73" s="69"/>
    </row>
    <row r="74" spans="1:6">
      <c r="A74" s="66"/>
      <c r="B74" s="67"/>
      <c r="C74" s="68"/>
      <c r="D74" s="69"/>
      <c r="E74" s="69"/>
      <c r="F74" s="69"/>
    </row>
    <row r="75" spans="1:6">
      <c r="A75" s="66"/>
      <c r="B75" s="67"/>
      <c r="C75" s="68"/>
      <c r="D75" s="69"/>
      <c r="E75" s="69"/>
      <c r="F75" s="69"/>
    </row>
    <row r="76" spans="1:6">
      <c r="D76" s="23"/>
    </row>
    <row r="77" spans="1:6">
      <c r="A77" s="42" t="s">
        <v>98</v>
      </c>
      <c r="C77" s="42"/>
      <c r="D77" s="43"/>
      <c r="E77" s="43"/>
    </row>
    <row r="78" spans="1:6">
      <c r="A78" s="42" t="s">
        <v>89</v>
      </c>
      <c r="C78" s="42"/>
      <c r="D78" s="43"/>
      <c r="E78" s="43"/>
    </row>
    <row r="79" spans="1:6" ht="34.5">
      <c r="A79" s="44" t="s">
        <v>0</v>
      </c>
      <c r="B79" s="44" t="s">
        <v>1</v>
      </c>
      <c r="C79" s="44" t="s">
        <v>73</v>
      </c>
      <c r="D79" s="24" t="s">
        <v>74</v>
      </c>
      <c r="E79" s="26" t="s">
        <v>100</v>
      </c>
    </row>
    <row r="80" spans="1:6">
      <c r="A80" s="28">
        <v>512212</v>
      </c>
      <c r="B80" s="27" t="s">
        <v>96</v>
      </c>
      <c r="C80" s="22">
        <f>D80+E80</f>
        <v>50000</v>
      </c>
      <c r="D80" s="22">
        <v>50000</v>
      </c>
      <c r="E80" s="45"/>
    </row>
    <row r="81" spans="1:6">
      <c r="A81" s="28">
        <v>512241</v>
      </c>
      <c r="B81" s="27" t="s">
        <v>97</v>
      </c>
      <c r="C81" s="22">
        <f>D81</f>
        <v>50000</v>
      </c>
      <c r="D81" s="30">
        <v>50000</v>
      </c>
      <c r="E81" s="45"/>
    </row>
    <row r="82" spans="1:6">
      <c r="A82" s="28">
        <v>512221</v>
      </c>
      <c r="B82" s="27" t="s">
        <v>84</v>
      </c>
      <c r="C82" s="22">
        <f t="shared" ref="C82:C83" si="3">D82+E82</f>
        <v>100000</v>
      </c>
      <c r="D82" s="30">
        <v>100000</v>
      </c>
      <c r="E82" s="22"/>
    </row>
    <row r="83" spans="1:6">
      <c r="A83" s="28">
        <v>512511</v>
      </c>
      <c r="B83" s="27" t="s">
        <v>86</v>
      </c>
      <c r="C83" s="22">
        <f t="shared" si="3"/>
        <v>430000</v>
      </c>
      <c r="D83" s="30">
        <v>100000</v>
      </c>
      <c r="E83" s="22">
        <v>330000</v>
      </c>
    </row>
    <row r="84" spans="1:6">
      <c r="A84" s="57"/>
      <c r="B84" s="27" t="s">
        <v>102</v>
      </c>
      <c r="C84" s="22">
        <f>D84+E84</f>
        <v>630000</v>
      </c>
      <c r="D84" s="22">
        <f>D80+D81+D82+D83</f>
        <v>300000</v>
      </c>
      <c r="E84" s="22">
        <f>SUM(E80:E83)</f>
        <v>330000</v>
      </c>
    </row>
    <row r="85" spans="1:6">
      <c r="A85" s="58"/>
      <c r="B85" s="59"/>
      <c r="C85" s="58"/>
      <c r="D85" s="60"/>
      <c r="E85" s="58"/>
    </row>
    <row r="86" spans="1:6">
      <c r="A86" s="58"/>
      <c r="B86" s="59"/>
      <c r="C86" s="58"/>
      <c r="D86" s="61"/>
      <c r="E86" s="58"/>
    </row>
    <row r="87" spans="1:6">
      <c r="B87" s="54"/>
      <c r="C87" s="49"/>
      <c r="D87" s="49"/>
      <c r="E87" s="49"/>
      <c r="F87" s="49"/>
    </row>
    <row r="88" spans="1:6" ht="34.5">
      <c r="B88" s="55" t="s">
        <v>90</v>
      </c>
      <c r="C88" s="24" t="s">
        <v>25</v>
      </c>
      <c r="D88" s="25" t="s">
        <v>3</v>
      </c>
      <c r="E88" s="26" t="s">
        <v>4</v>
      </c>
      <c r="F88" s="27" t="s">
        <v>5</v>
      </c>
    </row>
    <row r="89" spans="1:6">
      <c r="B89" s="55" t="s">
        <v>91</v>
      </c>
      <c r="C89" s="45">
        <f>D89+E89+F89</f>
        <v>82464000</v>
      </c>
      <c r="D89" s="45">
        <f>D23</f>
        <v>74314000</v>
      </c>
      <c r="E89" s="45">
        <f>E23</f>
        <v>2050000</v>
      </c>
      <c r="F89" s="45">
        <f>F23</f>
        <v>6100000</v>
      </c>
    </row>
    <row r="90" spans="1:6">
      <c r="B90" s="55" t="s">
        <v>92</v>
      </c>
      <c r="C90" s="45">
        <f t="shared" ref="C90:C92" si="4">D90+E90+F90</f>
        <v>81834000</v>
      </c>
      <c r="D90" s="45">
        <f>D71</f>
        <v>74314000</v>
      </c>
      <c r="E90" s="45">
        <f>E71</f>
        <v>1720000</v>
      </c>
      <c r="F90" s="45">
        <f>F71</f>
        <v>5800000</v>
      </c>
    </row>
    <row r="91" spans="1:6">
      <c r="B91" s="55" t="s">
        <v>89</v>
      </c>
      <c r="C91" s="45">
        <f t="shared" si="4"/>
        <v>630000</v>
      </c>
      <c r="D91" s="45">
        <v>0</v>
      </c>
      <c r="E91" s="45">
        <f>E84</f>
        <v>330000</v>
      </c>
      <c r="F91" s="45">
        <f>D84</f>
        <v>300000</v>
      </c>
    </row>
    <row r="92" spans="1:6" ht="26.25">
      <c r="B92" s="55" t="s">
        <v>93</v>
      </c>
      <c r="C92" s="45">
        <f t="shared" si="4"/>
        <v>82464000</v>
      </c>
      <c r="D92" s="45">
        <f t="shared" ref="D92:F92" si="5">SUM(D90:D91)</f>
        <v>74314000</v>
      </c>
      <c r="E92" s="45">
        <f t="shared" si="5"/>
        <v>2050000</v>
      </c>
      <c r="F92" s="45">
        <f t="shared" si="5"/>
        <v>6100000</v>
      </c>
    </row>
    <row r="93" spans="1:6" ht="26.25">
      <c r="B93" s="55" t="s">
        <v>94</v>
      </c>
      <c r="C93" s="45">
        <f t="shared" ref="C93:F93" si="6">C89-C92</f>
        <v>0</v>
      </c>
      <c r="D93" s="45">
        <f t="shared" si="6"/>
        <v>0</v>
      </c>
      <c r="E93" s="45">
        <f t="shared" si="6"/>
        <v>0</v>
      </c>
      <c r="F93" s="45">
        <f t="shared" si="6"/>
        <v>0</v>
      </c>
    </row>
    <row r="94" spans="1:6">
      <c r="C94" s="23"/>
      <c r="D94" s="23"/>
      <c r="E94" s="23"/>
      <c r="F94" s="23"/>
    </row>
  </sheetData>
  <mergeCells count="1">
    <mergeCell ref="B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opLeftCell="A23" workbookViewId="0">
      <selection sqref="A1:F45"/>
    </sheetView>
  </sheetViews>
  <sheetFormatPr defaultRowHeight="15"/>
  <cols>
    <col min="1" max="1" width="13.5703125" customWidth="1"/>
    <col min="2" max="2" width="42.85546875" customWidth="1"/>
    <col min="3" max="3" width="13.42578125" customWidth="1"/>
    <col min="4" max="4" width="12.28515625" customWidth="1"/>
    <col min="5" max="5" width="11.7109375" customWidth="1"/>
    <col min="6" max="6" width="10.7109375" customWidth="1"/>
    <col min="8" max="8" width="12.7109375" bestFit="1" customWidth="1"/>
    <col min="9" max="9" width="10.85546875" bestFit="1" customWidth="1"/>
  </cols>
  <sheetData>
    <row r="1" spans="1:9">
      <c r="A1" s="32" t="s">
        <v>70</v>
      </c>
      <c r="B1" s="32"/>
      <c r="C1" s="32"/>
      <c r="D1" s="32"/>
      <c r="E1" s="32"/>
      <c r="F1" s="33"/>
    </row>
    <row r="2" spans="1:9">
      <c r="A2" s="32" t="s">
        <v>71</v>
      </c>
      <c r="B2" s="32"/>
      <c r="C2" s="32"/>
      <c r="D2" s="32"/>
      <c r="E2" s="32"/>
      <c r="F2" s="33"/>
    </row>
    <row r="3" spans="1:9" ht="34.5">
      <c r="A3" s="1" t="s">
        <v>0</v>
      </c>
      <c r="B3" s="1" t="s">
        <v>1</v>
      </c>
      <c r="C3" s="1" t="s">
        <v>25</v>
      </c>
      <c r="D3" s="2" t="s">
        <v>3</v>
      </c>
      <c r="E3" s="3" t="s">
        <v>4</v>
      </c>
      <c r="F3" s="4" t="s">
        <v>5</v>
      </c>
    </row>
    <row r="4" spans="1:9" ht="23.25">
      <c r="A4" s="3" t="s">
        <v>26</v>
      </c>
      <c r="B4" s="3" t="s">
        <v>27</v>
      </c>
      <c r="C4" s="34">
        <f>+D4+E4+F4</f>
        <v>52924000</v>
      </c>
      <c r="D4" s="13">
        <f>+D5+D6+D7+D8</f>
        <v>51766000</v>
      </c>
      <c r="E4" s="13">
        <f>+E5+E6+E7+E8</f>
        <v>343000</v>
      </c>
      <c r="F4" s="13">
        <f>F5+F6+F7+F8</f>
        <v>815000</v>
      </c>
    </row>
    <row r="5" spans="1:9">
      <c r="A5" s="3">
        <v>4111</v>
      </c>
      <c r="B5" s="11" t="s">
        <v>28</v>
      </c>
      <c r="C5" s="34">
        <f>+D5+E5+F5</f>
        <v>43450886</v>
      </c>
      <c r="D5" s="13">
        <v>42499886</v>
      </c>
      <c r="E5" s="13">
        <v>260000</v>
      </c>
      <c r="F5" s="13">
        <v>691000</v>
      </c>
      <c r="I5" s="41"/>
    </row>
    <row r="6" spans="1:9">
      <c r="A6" s="3">
        <v>4121</v>
      </c>
      <c r="B6" s="11" t="s">
        <v>29</v>
      </c>
      <c r="C6" s="34">
        <f>+D6+E6+F6</f>
        <v>6344920</v>
      </c>
      <c r="D6" s="13">
        <v>6211920</v>
      </c>
      <c r="E6" s="13">
        <v>50000</v>
      </c>
      <c r="F6" s="13">
        <v>83000</v>
      </c>
    </row>
    <row r="7" spans="1:9">
      <c r="A7" s="3">
        <v>4122</v>
      </c>
      <c r="B7" s="11" t="s">
        <v>30</v>
      </c>
      <c r="C7" s="34">
        <f>+D7+E7+F7</f>
        <v>2731949</v>
      </c>
      <c r="D7" s="13">
        <v>2665949</v>
      </c>
      <c r="E7" s="13">
        <v>30000</v>
      </c>
      <c r="F7" s="13">
        <v>36000</v>
      </c>
    </row>
    <row r="8" spans="1:9">
      <c r="A8" s="3">
        <v>4123</v>
      </c>
      <c r="B8" s="11" t="s">
        <v>31</v>
      </c>
      <c r="C8" s="34">
        <f>+D8+E8+F8</f>
        <v>396245</v>
      </c>
      <c r="D8" s="13">
        <v>388245</v>
      </c>
      <c r="E8" s="13">
        <v>3000</v>
      </c>
      <c r="F8" s="13">
        <v>5000</v>
      </c>
      <c r="H8" s="40"/>
    </row>
    <row r="9" spans="1:9">
      <c r="A9" s="11">
        <v>4141</v>
      </c>
      <c r="B9" s="3" t="s">
        <v>32</v>
      </c>
      <c r="C9" s="34">
        <f t="shared" ref="C9:C42" si="0">D9+E9+F9</f>
        <v>120000</v>
      </c>
      <c r="D9" s="13">
        <v>120000</v>
      </c>
      <c r="E9" s="13"/>
      <c r="F9" s="13"/>
    </row>
    <row r="10" spans="1:9">
      <c r="A10" s="35">
        <v>4143</v>
      </c>
      <c r="B10" s="36" t="s">
        <v>33</v>
      </c>
      <c r="C10" s="37">
        <f>D10+E10+F10</f>
        <v>0</v>
      </c>
      <c r="D10" s="13"/>
      <c r="E10" s="13"/>
      <c r="F10" s="13"/>
      <c r="H10" s="23"/>
    </row>
    <row r="11" spans="1:9">
      <c r="A11" s="11">
        <v>4151</v>
      </c>
      <c r="B11" s="3" t="s">
        <v>35</v>
      </c>
      <c r="C11" s="34">
        <f>+D11+E11+F11</f>
        <v>4146000</v>
      </c>
      <c r="D11" s="13">
        <f>3368000+458000</f>
        <v>3826000</v>
      </c>
      <c r="E11" s="13">
        <v>20000</v>
      </c>
      <c r="F11" s="13">
        <v>300000</v>
      </c>
    </row>
    <row r="12" spans="1:9">
      <c r="A12" s="11">
        <v>4161</v>
      </c>
      <c r="B12" s="3" t="s">
        <v>36</v>
      </c>
      <c r="C12" s="34">
        <f>+D12</f>
        <v>535000</v>
      </c>
      <c r="D12" s="13">
        <v>535000</v>
      </c>
      <c r="E12" s="13"/>
      <c r="F12" s="13"/>
    </row>
    <row r="13" spans="1:9">
      <c r="A13" s="11">
        <v>4211</v>
      </c>
      <c r="B13" s="11" t="s">
        <v>37</v>
      </c>
      <c r="C13" s="34">
        <f t="shared" si="0"/>
        <v>200000</v>
      </c>
      <c r="D13" s="13">
        <v>150000</v>
      </c>
      <c r="E13" s="13">
        <v>50000</v>
      </c>
      <c r="F13" s="13"/>
    </row>
    <row r="14" spans="1:9">
      <c r="A14" s="11">
        <v>4212</v>
      </c>
      <c r="B14" s="11" t="s">
        <v>38</v>
      </c>
      <c r="C14" s="34">
        <f t="shared" si="0"/>
        <v>2600000</v>
      </c>
      <c r="D14" s="13">
        <v>2600000</v>
      </c>
      <c r="E14" s="13"/>
      <c r="F14" s="13"/>
    </row>
    <row r="15" spans="1:9">
      <c r="A15" s="11">
        <v>4213</v>
      </c>
      <c r="B15" s="11" t="s">
        <v>39</v>
      </c>
      <c r="C15" s="34">
        <f t="shared" si="0"/>
        <v>2330000</v>
      </c>
      <c r="D15" s="13">
        <v>750000</v>
      </c>
      <c r="E15" s="13">
        <v>30000</v>
      </c>
      <c r="F15" s="13">
        <v>1550000</v>
      </c>
    </row>
    <row r="16" spans="1:9">
      <c r="A16" s="11">
        <v>4214</v>
      </c>
      <c r="B16" s="11" t="s">
        <v>40</v>
      </c>
      <c r="C16" s="34">
        <f t="shared" si="0"/>
        <v>430000</v>
      </c>
      <c r="D16" s="13">
        <v>150000</v>
      </c>
      <c r="E16" s="13">
        <v>280000</v>
      </c>
      <c r="F16" s="13"/>
    </row>
    <row r="17" spans="1:6">
      <c r="A17" s="11">
        <v>4215</v>
      </c>
      <c r="B17" s="11" t="s">
        <v>41</v>
      </c>
      <c r="C17" s="34">
        <f>D17+E17+F17</f>
        <v>360000</v>
      </c>
      <c r="D17" s="13">
        <v>360000</v>
      </c>
      <c r="E17" s="13"/>
      <c r="F17" s="13"/>
    </row>
    <row r="18" spans="1:6">
      <c r="A18" s="5">
        <v>4219</v>
      </c>
      <c r="B18" s="5" t="s">
        <v>42</v>
      </c>
      <c r="C18" s="9">
        <f>D18+E18+F18</f>
        <v>10000</v>
      </c>
      <c r="D18" s="35"/>
      <c r="E18" s="13">
        <v>10000</v>
      </c>
      <c r="F18" s="35"/>
    </row>
    <row r="19" spans="1:6">
      <c r="A19" s="35">
        <v>4221</v>
      </c>
      <c r="B19" s="35" t="s">
        <v>43</v>
      </c>
      <c r="C19" s="34">
        <f t="shared" si="0"/>
        <v>10000</v>
      </c>
      <c r="D19" s="13">
        <v>0</v>
      </c>
      <c r="E19" s="13">
        <v>10000</v>
      </c>
      <c r="F19" s="13"/>
    </row>
    <row r="20" spans="1:6">
      <c r="A20" s="35">
        <v>4231</v>
      </c>
      <c r="B20" s="35" t="s">
        <v>44</v>
      </c>
      <c r="C20" s="34">
        <f t="shared" si="0"/>
        <v>0</v>
      </c>
      <c r="D20" s="13"/>
      <c r="E20" s="13"/>
      <c r="F20" s="13"/>
    </row>
    <row r="21" spans="1:6">
      <c r="A21" s="35">
        <v>4232</v>
      </c>
      <c r="B21" s="35" t="s">
        <v>45</v>
      </c>
      <c r="C21" s="34">
        <f t="shared" si="0"/>
        <v>358000</v>
      </c>
      <c r="D21" s="13">
        <v>348000</v>
      </c>
      <c r="E21" s="13">
        <v>10000</v>
      </c>
      <c r="F21" s="13"/>
    </row>
    <row r="22" spans="1:6">
      <c r="A22" s="35">
        <v>4233</v>
      </c>
      <c r="B22" s="35" t="s">
        <v>46</v>
      </c>
      <c r="C22" s="34">
        <f t="shared" si="0"/>
        <v>100000</v>
      </c>
      <c r="D22" s="13"/>
      <c r="E22" s="13">
        <v>100000</v>
      </c>
      <c r="F22" s="13"/>
    </row>
    <row r="23" spans="1:6">
      <c r="A23" s="35">
        <v>4234</v>
      </c>
      <c r="B23" s="35" t="s">
        <v>47</v>
      </c>
      <c r="C23" s="34">
        <f t="shared" si="0"/>
        <v>10000</v>
      </c>
      <c r="D23" s="13"/>
      <c r="E23" s="13">
        <v>10000</v>
      </c>
      <c r="F23" s="13"/>
    </row>
    <row r="24" spans="1:6">
      <c r="A24" s="35">
        <v>4235</v>
      </c>
      <c r="B24" s="35" t="s">
        <v>48</v>
      </c>
      <c r="C24" s="34">
        <f t="shared" si="0"/>
        <v>2050000</v>
      </c>
      <c r="D24" s="13"/>
      <c r="E24" s="13">
        <v>550000</v>
      </c>
      <c r="F24" s="13">
        <v>1500000</v>
      </c>
    </row>
    <row r="25" spans="1:6">
      <c r="A25" s="35">
        <v>4237</v>
      </c>
      <c r="B25" s="35" t="s">
        <v>49</v>
      </c>
      <c r="C25" s="34">
        <f t="shared" si="0"/>
        <v>50000</v>
      </c>
      <c r="D25" s="13"/>
      <c r="E25" s="13">
        <v>50000</v>
      </c>
      <c r="F25" s="13"/>
    </row>
    <row r="26" spans="1:6">
      <c r="A26" s="35">
        <v>4239</v>
      </c>
      <c r="B26" s="35" t="s">
        <v>50</v>
      </c>
      <c r="C26" s="34">
        <f t="shared" si="0"/>
        <v>300000</v>
      </c>
      <c r="D26" s="13"/>
      <c r="E26" s="13">
        <v>300000</v>
      </c>
      <c r="F26" s="13"/>
    </row>
    <row r="27" spans="1:6">
      <c r="A27" s="35">
        <v>4236</v>
      </c>
      <c r="B27" s="35" t="s">
        <v>51</v>
      </c>
      <c r="C27" s="34">
        <f t="shared" si="0"/>
        <v>50000</v>
      </c>
      <c r="D27" s="13">
        <v>50000</v>
      </c>
      <c r="E27" s="13"/>
      <c r="F27" s="13"/>
    </row>
    <row r="28" spans="1:6">
      <c r="A28" s="35">
        <v>4243</v>
      </c>
      <c r="B28" s="35" t="s">
        <v>52</v>
      </c>
      <c r="C28" s="34">
        <f>D28+E28+F28</f>
        <v>100000</v>
      </c>
      <c r="D28" s="13">
        <v>100000</v>
      </c>
      <c r="E28" s="13"/>
      <c r="F28" s="13"/>
    </row>
    <row r="29" spans="1:6">
      <c r="A29" s="35">
        <v>4249</v>
      </c>
      <c r="B29" s="36" t="s">
        <v>53</v>
      </c>
      <c r="C29" s="34">
        <f t="shared" si="0"/>
        <v>325000</v>
      </c>
      <c r="D29" s="38">
        <v>25000</v>
      </c>
      <c r="E29" s="13">
        <v>200000</v>
      </c>
      <c r="F29" s="13">
        <v>100000</v>
      </c>
    </row>
    <row r="30" spans="1:6">
      <c r="A30" s="35">
        <v>4251</v>
      </c>
      <c r="B30" s="36" t="s">
        <v>54</v>
      </c>
      <c r="C30" s="34">
        <f t="shared" si="0"/>
        <v>170000</v>
      </c>
      <c r="D30" s="13">
        <v>160000</v>
      </c>
      <c r="E30" s="13">
        <v>10000</v>
      </c>
      <c r="F30" s="13"/>
    </row>
    <row r="31" spans="1:6">
      <c r="A31" s="35">
        <v>4252</v>
      </c>
      <c r="B31" s="35" t="s">
        <v>55</v>
      </c>
      <c r="C31" s="34">
        <f t="shared" si="0"/>
        <v>560000</v>
      </c>
      <c r="D31" s="13">
        <v>550000</v>
      </c>
      <c r="E31" s="13">
        <v>10000</v>
      </c>
      <c r="F31" s="13"/>
    </row>
    <row r="32" spans="1:6" ht="23.25">
      <c r="A32" s="35">
        <v>4261</v>
      </c>
      <c r="B32" s="36" t="s">
        <v>56</v>
      </c>
      <c r="C32" s="34">
        <f t="shared" si="0"/>
        <v>640000</v>
      </c>
      <c r="D32" s="13">
        <v>340000</v>
      </c>
      <c r="E32" s="13"/>
      <c r="F32" s="13">
        <v>300000</v>
      </c>
    </row>
    <row r="33" spans="1:6">
      <c r="A33" s="35">
        <v>4263</v>
      </c>
      <c r="B33" s="35" t="s">
        <v>57</v>
      </c>
      <c r="C33" s="34">
        <f t="shared" si="0"/>
        <v>110000</v>
      </c>
      <c r="D33" s="13"/>
      <c r="E33" s="13">
        <v>110000</v>
      </c>
      <c r="F33" s="13"/>
    </row>
    <row r="34" spans="1:6">
      <c r="A34" s="35">
        <v>4264</v>
      </c>
      <c r="B34" s="35" t="s">
        <v>58</v>
      </c>
      <c r="C34" s="34">
        <f t="shared" si="0"/>
        <v>2000000</v>
      </c>
      <c r="D34" s="13">
        <v>2000000</v>
      </c>
      <c r="E34" s="13"/>
      <c r="F34" s="13"/>
    </row>
    <row r="35" spans="1:6">
      <c r="A35" s="35">
        <v>4267</v>
      </c>
      <c r="B35" s="35" t="s">
        <v>59</v>
      </c>
      <c r="C35" s="34">
        <f t="shared" si="0"/>
        <v>3500000</v>
      </c>
      <c r="D35" s="13">
        <v>3500000</v>
      </c>
      <c r="E35" s="13"/>
      <c r="F35" s="13"/>
    </row>
    <row r="36" spans="1:6">
      <c r="A36" s="35">
        <v>4268</v>
      </c>
      <c r="B36" s="35" t="s">
        <v>60</v>
      </c>
      <c r="C36" s="34">
        <f t="shared" si="0"/>
        <v>130000</v>
      </c>
      <c r="D36" s="13">
        <v>130000</v>
      </c>
      <c r="E36" s="13"/>
      <c r="F36" s="13"/>
    </row>
    <row r="37" spans="1:6">
      <c r="A37" s="35">
        <v>4269</v>
      </c>
      <c r="B37" s="36" t="s">
        <v>61</v>
      </c>
      <c r="C37" s="34">
        <f t="shared" si="0"/>
        <v>185000</v>
      </c>
      <c r="D37" s="13">
        <v>55000</v>
      </c>
      <c r="E37" s="13">
        <v>30000</v>
      </c>
      <c r="F37" s="13">
        <v>100000</v>
      </c>
    </row>
    <row r="38" spans="1:6">
      <c r="A38" s="35">
        <v>4311</v>
      </c>
      <c r="B38" s="35" t="s">
        <v>62</v>
      </c>
      <c r="C38" s="34">
        <f t="shared" si="0"/>
        <v>0</v>
      </c>
      <c r="D38" s="13"/>
      <c r="E38" s="13"/>
      <c r="F38" s="13"/>
    </row>
    <row r="39" spans="1:6">
      <c r="A39" s="35">
        <v>4312</v>
      </c>
      <c r="B39" s="35" t="s">
        <v>63</v>
      </c>
      <c r="C39" s="34">
        <f t="shared" si="0"/>
        <v>0</v>
      </c>
      <c r="D39" s="13"/>
      <c r="E39" s="13"/>
      <c r="F39" s="13"/>
    </row>
    <row r="40" spans="1:6">
      <c r="A40" s="35">
        <v>4442</v>
      </c>
      <c r="B40" s="35" t="s">
        <v>64</v>
      </c>
      <c r="C40" s="34">
        <f t="shared" si="0"/>
        <v>10000</v>
      </c>
      <c r="D40" s="13"/>
      <c r="E40" s="13">
        <v>10000</v>
      </c>
      <c r="F40" s="13"/>
    </row>
    <row r="41" spans="1:6">
      <c r="A41" s="35">
        <v>4651</v>
      </c>
      <c r="B41" s="35" t="s">
        <v>65</v>
      </c>
      <c r="C41" s="34">
        <f t="shared" si="0"/>
        <v>399000</v>
      </c>
      <c r="D41" s="13">
        <v>399000</v>
      </c>
      <c r="E41" s="13"/>
      <c r="F41" s="13"/>
    </row>
    <row r="42" spans="1:6">
      <c r="A42" s="35">
        <v>4822</v>
      </c>
      <c r="B42" s="35" t="s">
        <v>66</v>
      </c>
      <c r="C42" s="34">
        <f t="shared" si="0"/>
        <v>87000</v>
      </c>
      <c r="D42" s="13">
        <v>30000</v>
      </c>
      <c r="E42" s="13">
        <v>57000</v>
      </c>
      <c r="F42" s="13"/>
    </row>
    <row r="43" spans="1:6">
      <c r="A43" s="35">
        <v>4821</v>
      </c>
      <c r="B43" s="35" t="s">
        <v>67</v>
      </c>
      <c r="C43" s="34">
        <f>+E43</f>
        <v>20000</v>
      </c>
      <c r="D43" s="13"/>
      <c r="E43" s="13">
        <v>20000</v>
      </c>
      <c r="F43" s="13"/>
    </row>
    <row r="44" spans="1:6">
      <c r="A44" s="35">
        <v>4831</v>
      </c>
      <c r="B44" s="35" t="s">
        <v>68</v>
      </c>
      <c r="C44" s="34"/>
      <c r="D44" s="13"/>
      <c r="E44" s="13"/>
      <c r="F44" s="13"/>
    </row>
    <row r="45" spans="1:6">
      <c r="A45" s="39"/>
      <c r="B45" s="35" t="s">
        <v>69</v>
      </c>
      <c r="C45" s="34">
        <f>+D45+E45+F45</f>
        <v>74819000</v>
      </c>
      <c r="D45" s="37">
        <f>+D42+D37+D36+D35+D34+D32+D31+D30+D28+D27+D22+D21+D17+D16+D15+D14+D13+D12+D11+D9+D4+D10+D41+D29</f>
        <v>67944000</v>
      </c>
      <c r="E45" s="37">
        <f>E4+E9+E10+E11+E13+E14+E15+E16+E17+E19+E20+E21+E22+E23+E24+E25+E26+E27+E28+E29+E30+E31+E32+E33+E34+E35+E36+E37+E38+E39+E40+E42+E43+E18</f>
        <v>2210000</v>
      </c>
      <c r="F45" s="37">
        <f>+F32+F31+F30+F29+F24+F15+F11+F4+F37+F44</f>
        <v>4665000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G12" sqref="G12"/>
    </sheetView>
  </sheetViews>
  <sheetFormatPr defaultRowHeight="15"/>
  <cols>
    <col min="1" max="1" width="15.5703125" customWidth="1"/>
    <col min="2" max="2" width="32.85546875" customWidth="1"/>
    <col min="3" max="3" width="13.85546875" customWidth="1"/>
    <col min="4" max="4" width="15.85546875" customWidth="1"/>
  </cols>
  <sheetData>
    <row r="1" spans="1:5">
      <c r="A1" s="42" t="s">
        <v>70</v>
      </c>
      <c r="C1" s="42"/>
      <c r="D1" s="43"/>
      <c r="E1" s="43"/>
    </row>
    <row r="2" spans="1:5">
      <c r="A2" s="42" t="s">
        <v>89</v>
      </c>
      <c r="C2" s="42"/>
      <c r="D2" s="43"/>
      <c r="E2" s="43"/>
    </row>
    <row r="3" spans="1:5" ht="34.5">
      <c r="A3" s="44" t="s">
        <v>0</v>
      </c>
      <c r="B3" s="44" t="s">
        <v>1</v>
      </c>
      <c r="C3" s="44" t="s">
        <v>73</v>
      </c>
      <c r="D3" s="24" t="s">
        <v>74</v>
      </c>
      <c r="E3" s="26" t="s">
        <v>4</v>
      </c>
    </row>
    <row r="4" spans="1:5">
      <c r="A4" s="28">
        <v>511322</v>
      </c>
      <c r="B4" s="28" t="s">
        <v>75</v>
      </c>
      <c r="C4" s="22">
        <f>D4+E4</f>
        <v>2000000</v>
      </c>
      <c r="D4" s="22">
        <f>D5+D6+D7</f>
        <v>2000000</v>
      </c>
      <c r="E4" s="45"/>
    </row>
    <row r="5" spans="1:5">
      <c r="A5" s="28"/>
      <c r="B5" s="46" t="s">
        <v>76</v>
      </c>
      <c r="C5" s="22">
        <f t="shared" ref="C5:C16" si="0">D5+E5</f>
        <v>1000000</v>
      </c>
      <c r="D5" s="45">
        <v>1000000</v>
      </c>
      <c r="E5" s="45"/>
    </row>
    <row r="6" spans="1:5">
      <c r="A6" s="28"/>
      <c r="B6" s="46" t="s">
        <v>77</v>
      </c>
      <c r="C6" s="22">
        <f t="shared" si="0"/>
        <v>0</v>
      </c>
      <c r="D6" s="45"/>
      <c r="E6" s="45"/>
    </row>
    <row r="7" spans="1:5" ht="23.25">
      <c r="A7" s="28"/>
      <c r="B7" s="47" t="s">
        <v>78</v>
      </c>
      <c r="C7" s="22">
        <f t="shared" si="0"/>
        <v>1000000</v>
      </c>
      <c r="D7" s="48">
        <v>1000000</v>
      </c>
      <c r="E7" s="45"/>
    </row>
    <row r="8" spans="1:5">
      <c r="A8" s="28">
        <v>512113</v>
      </c>
      <c r="B8" s="27" t="s">
        <v>79</v>
      </c>
      <c r="C8" s="22">
        <f t="shared" si="0"/>
        <v>0</v>
      </c>
      <c r="D8" s="30"/>
      <c r="E8" s="45"/>
    </row>
    <row r="9" spans="1:5">
      <c r="A9" s="28">
        <v>512115</v>
      </c>
      <c r="B9" s="27" t="s">
        <v>80</v>
      </c>
      <c r="C9" s="22">
        <f t="shared" si="0"/>
        <v>1310000</v>
      </c>
      <c r="D9" s="30">
        <f>550000+760000</f>
        <v>1310000</v>
      </c>
      <c r="E9" s="45"/>
    </row>
    <row r="10" spans="1:5">
      <c r="A10" s="28">
        <v>512921</v>
      </c>
      <c r="B10" s="27" t="s">
        <v>81</v>
      </c>
      <c r="C10" s="22">
        <f t="shared" si="0"/>
        <v>0</v>
      </c>
      <c r="D10" s="30"/>
      <c r="E10" s="45"/>
    </row>
    <row r="11" spans="1:5">
      <c r="A11" s="28">
        <v>511451</v>
      </c>
      <c r="B11" s="28" t="s">
        <v>82</v>
      </c>
      <c r="C11" s="22">
        <f t="shared" si="0"/>
        <v>300000</v>
      </c>
      <c r="D11" s="30">
        <v>300000</v>
      </c>
      <c r="E11" s="45"/>
    </row>
    <row r="12" spans="1:5">
      <c r="A12" s="28">
        <v>512211</v>
      </c>
      <c r="B12" s="28" t="s">
        <v>83</v>
      </c>
      <c r="C12" s="22">
        <f t="shared" si="0"/>
        <v>280000</v>
      </c>
      <c r="D12" s="30">
        <v>280000</v>
      </c>
      <c r="E12" s="45"/>
    </row>
    <row r="13" spans="1:5">
      <c r="A13" s="28">
        <v>512221</v>
      </c>
      <c r="B13" s="28" t="s">
        <v>84</v>
      </c>
      <c r="C13" s="22">
        <f t="shared" si="0"/>
        <v>250000</v>
      </c>
      <c r="D13" s="30">
        <v>250000</v>
      </c>
      <c r="E13" s="22"/>
    </row>
    <row r="14" spans="1:5">
      <c r="A14" s="28">
        <v>512221</v>
      </c>
      <c r="B14" s="28" t="s">
        <v>85</v>
      </c>
      <c r="C14" s="22">
        <f t="shared" si="0"/>
        <v>0</v>
      </c>
      <c r="D14" s="30"/>
      <c r="E14" s="22"/>
    </row>
    <row r="15" spans="1:5">
      <c r="A15" s="28">
        <v>512511</v>
      </c>
      <c r="B15" s="28" t="s">
        <v>86</v>
      </c>
      <c r="C15" s="22">
        <f t="shared" si="0"/>
        <v>125000</v>
      </c>
      <c r="D15" s="30">
        <v>125000</v>
      </c>
      <c r="E15" s="22"/>
    </row>
    <row r="16" spans="1:5" ht="23.25">
      <c r="A16" s="28">
        <v>513111</v>
      </c>
      <c r="B16" s="27" t="s">
        <v>87</v>
      </c>
      <c r="C16" s="22">
        <f t="shared" si="0"/>
        <v>2000000</v>
      </c>
      <c r="D16" s="30">
        <v>2000000</v>
      </c>
      <c r="E16" s="22"/>
    </row>
    <row r="17" spans="1:5">
      <c r="A17" s="28"/>
      <c r="B17" s="28" t="s">
        <v>88</v>
      </c>
      <c r="C17" s="22">
        <f>D17+E17</f>
        <v>6265000</v>
      </c>
      <c r="D17" s="22">
        <f>D4+D9+D11+D12+D13+D15+D16</f>
        <v>6265000</v>
      </c>
      <c r="E17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Finansijska</dc:creator>
  <cp:lastModifiedBy>Finansijska</cp:lastModifiedBy>
  <cp:lastPrinted>2018-02-26T13:57:20Z</cp:lastPrinted>
  <dcterms:created xsi:type="dcterms:W3CDTF">2017-01-23T09:56:58Z</dcterms:created>
  <dcterms:modified xsi:type="dcterms:W3CDTF">2018-02-27T07:45:47Z</dcterms:modified>
</cp:coreProperties>
</file>